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Z:\3.-IIPE\IIPE 2021\@DocumetosPresupuestoLey\ANEXOS 2021 listos\Anexos pasados al Word\"/>
    </mc:Choice>
  </mc:AlternateContent>
  <bookViews>
    <workbookView xWindow="0" yWindow="0" windowWidth="19200" windowHeight="9315" tabRatio="500"/>
  </bookViews>
  <sheets>
    <sheet name="Tabla pres 2021" sheetId="2" r:id="rId1"/>
    <sheet name="Ppto reserva 2021" sheetId="3" state="hidden" r:id="rId2"/>
  </sheets>
  <definedNames>
    <definedName name="_xlnm.Print_Area" localSheetId="1">'Ppto reserva 2021'!$C$16:$G$47</definedName>
    <definedName name="_xlnm.Print_Area" localSheetId="0">'Tabla pres 2021'!$A$1:$L$50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9" i="2" l="1"/>
  <c r="J12" i="2"/>
  <c r="J17" i="2"/>
  <c r="J40" i="2"/>
  <c r="L9" i="2"/>
  <c r="L12" i="2"/>
  <c r="L17" i="2"/>
  <c r="L38" i="2"/>
  <c r="L40" i="2"/>
  <c r="I9" i="2"/>
  <c r="I12" i="2"/>
  <c r="I17" i="2"/>
  <c r="I30" i="2"/>
  <c r="I33" i="2"/>
  <c r="I38" i="2"/>
  <c r="I40" i="2"/>
  <c r="K30" i="2"/>
  <c r="K33" i="2"/>
  <c r="K38" i="2"/>
  <c r="K9" i="2"/>
  <c r="K12" i="2"/>
  <c r="K17" i="2"/>
  <c r="K40" i="2"/>
  <c r="H30" i="2"/>
  <c r="H33" i="2"/>
  <c r="H38" i="2"/>
  <c r="H9" i="2"/>
  <c r="H12" i="2"/>
  <c r="H17" i="2"/>
  <c r="H40" i="2"/>
  <c r="L32" i="2"/>
  <c r="L35" i="2"/>
  <c r="L34" i="2"/>
  <c r="L31" i="2"/>
  <c r="G17" i="3"/>
  <c r="F19" i="3"/>
  <c r="G19" i="3"/>
  <c r="F20" i="3"/>
  <c r="G20" i="3"/>
  <c r="F21" i="3"/>
  <c r="G21" i="3"/>
  <c r="F22" i="3"/>
  <c r="G22" i="3"/>
  <c r="F23" i="3"/>
  <c r="G23" i="3"/>
  <c r="F24" i="3"/>
  <c r="G24" i="3"/>
  <c r="F25" i="3"/>
  <c r="G25" i="3"/>
  <c r="F26" i="3"/>
  <c r="G26" i="3"/>
  <c r="F27" i="3"/>
  <c r="G27" i="3"/>
  <c r="F28" i="3"/>
  <c r="G28" i="3"/>
  <c r="G33" i="3"/>
  <c r="D46" i="3"/>
  <c r="E46" i="3"/>
  <c r="E47" i="3"/>
  <c r="D30" i="3"/>
  <c r="E30" i="3"/>
  <c r="E31" i="3"/>
  <c r="G34" i="3"/>
  <c r="F35" i="3"/>
  <c r="G35" i="3"/>
  <c r="F36" i="3"/>
  <c r="G36" i="3"/>
  <c r="F37" i="3"/>
  <c r="G37" i="3"/>
  <c r="F38" i="3"/>
  <c r="G38" i="3"/>
  <c r="F39" i="3"/>
  <c r="G39" i="3"/>
  <c r="F40" i="3"/>
  <c r="G40" i="3"/>
  <c r="F41" i="3"/>
  <c r="G41" i="3"/>
  <c r="F42" i="3"/>
  <c r="G42" i="3"/>
  <c r="F43" i="3"/>
  <c r="G43" i="3"/>
  <c r="F44" i="3"/>
  <c r="G44" i="3"/>
  <c r="F45" i="3"/>
  <c r="G45" i="3"/>
  <c r="F29" i="3"/>
  <c r="G29" i="3"/>
  <c r="I10" i="3"/>
  <c r="C7" i="3"/>
  <c r="D7" i="3"/>
  <c r="E7" i="3"/>
  <c r="F7" i="3"/>
  <c r="G7" i="3"/>
  <c r="H7" i="3"/>
  <c r="C13" i="3"/>
  <c r="D13" i="3"/>
  <c r="E13" i="3"/>
  <c r="F13" i="3"/>
  <c r="G13" i="3"/>
  <c r="H13" i="3"/>
  <c r="C6" i="3"/>
  <c r="I13" i="3"/>
  <c r="D6" i="3"/>
  <c r="E6" i="3"/>
  <c r="F6" i="3"/>
  <c r="G6" i="3"/>
  <c r="H6" i="3"/>
  <c r="C12" i="3"/>
  <c r="D12" i="3"/>
  <c r="E12" i="3"/>
  <c r="F12" i="3"/>
  <c r="G12" i="3"/>
  <c r="H12" i="3"/>
  <c r="I12" i="3"/>
  <c r="K25" i="2"/>
  <c r="K27" i="2"/>
  <c r="I25" i="2"/>
  <c r="I27" i="2"/>
  <c r="H25" i="2"/>
  <c r="H27" i="2"/>
  <c r="L25" i="2"/>
  <c r="J25" i="2"/>
  <c r="L27" i="2"/>
</calcChain>
</file>

<file path=xl/sharedStrings.xml><?xml version="1.0" encoding="utf-8"?>
<sst xmlns="http://schemas.openxmlformats.org/spreadsheetml/2006/main" count="194" uniqueCount="103">
  <si>
    <t>GPO</t>
  </si>
  <si>
    <t>DEUDA PÚBLICA DIRECTA</t>
  </si>
  <si>
    <t>(Miles de Pesos)</t>
  </si>
  <si>
    <t>Institución</t>
  </si>
  <si>
    <t>No. Registro Estatal</t>
  </si>
  <si>
    <t>Tasa de Interés Contratada</t>
  </si>
  <si>
    <t xml:space="preserve">Destino </t>
  </si>
  <si>
    <t>Tipo de Garantía</t>
  </si>
  <si>
    <t>Tipo de Instrumento de Contratación</t>
  </si>
  <si>
    <t>Plazo de Vencimiento</t>
  </si>
  <si>
    <t>Intereses</t>
  </si>
  <si>
    <t>Coberturas</t>
  </si>
  <si>
    <t>Amortización</t>
  </si>
  <si>
    <t>MULTIVA</t>
  </si>
  <si>
    <t>Crédito Simple</t>
  </si>
  <si>
    <t>25 años</t>
  </si>
  <si>
    <t xml:space="preserve">  Multiva</t>
  </si>
  <si>
    <t>20 años</t>
  </si>
  <si>
    <t>BANORTE</t>
  </si>
  <si>
    <t>BANOBRAS</t>
  </si>
  <si>
    <t>30 años</t>
  </si>
  <si>
    <t>TOTAL</t>
  </si>
  <si>
    <t>PROFISE</t>
  </si>
  <si>
    <t>004/2012</t>
  </si>
  <si>
    <t>1.95% del FGP</t>
  </si>
  <si>
    <t>Garantía Parcial</t>
  </si>
  <si>
    <t>003/2018</t>
  </si>
  <si>
    <t>004/2018</t>
  </si>
  <si>
    <t>005/2018</t>
  </si>
  <si>
    <t>007/2018</t>
  </si>
  <si>
    <t>006/2018</t>
  </si>
  <si>
    <t>TIIE + 0.70</t>
  </si>
  <si>
    <t>TIIE + 0.78</t>
  </si>
  <si>
    <t>TIIE + 0.94</t>
  </si>
  <si>
    <t>TIIE + 0.79</t>
  </si>
  <si>
    <t>TIIE + 0.75</t>
  </si>
  <si>
    <t>Refinanciamiento</t>
  </si>
  <si>
    <t>28.35% del FGP</t>
  </si>
  <si>
    <t>12.89% del FGP</t>
  </si>
  <si>
    <t xml:space="preserve">  Banobras</t>
  </si>
  <si>
    <t>20.62% del FGP</t>
  </si>
  <si>
    <t>23.20% del FGP</t>
  </si>
  <si>
    <t>9.17% del FGP</t>
  </si>
  <si>
    <t>Saldo al 31 de Dic 2019</t>
  </si>
  <si>
    <t>008/2018</t>
  </si>
  <si>
    <t>009/2018</t>
  </si>
  <si>
    <t>(2) Monto Cubierto</t>
  </si>
  <si>
    <r>
      <t>00</t>
    </r>
    <r>
      <rPr>
        <sz val="11"/>
        <rFont val="Calibri"/>
        <scheme val="minor"/>
      </rPr>
      <t>6</t>
    </r>
    <r>
      <rPr>
        <sz val="11"/>
        <rFont val="Calibri"/>
        <scheme val="minor"/>
      </rPr>
      <t>/2018</t>
    </r>
  </si>
  <si>
    <t>HSBC</t>
  </si>
  <si>
    <t>1 año</t>
  </si>
  <si>
    <t>001/2019</t>
  </si>
  <si>
    <t>Insuficiencias de liquidez de carácter temporal</t>
  </si>
  <si>
    <t>N/A</t>
  </si>
  <si>
    <t>L a r g o     P l a z o</t>
  </si>
  <si>
    <t>C o r t o     P l a z o</t>
  </si>
  <si>
    <t>SUBTOTAL</t>
  </si>
  <si>
    <r>
      <t>Saldo al 31 de Dic 20</t>
    </r>
    <r>
      <rPr>
        <b/>
        <sz val="11"/>
        <rFont val="Calibri"/>
        <scheme val="minor"/>
      </rPr>
      <t>20</t>
    </r>
  </si>
  <si>
    <t xml:space="preserve">  HSBC</t>
  </si>
  <si>
    <t>TIIE + 0.80</t>
  </si>
  <si>
    <t>Saldo al 31 de Dic 2020</t>
  </si>
  <si>
    <t>Saldo al 31 de Dic 2021</t>
  </si>
  <si>
    <t>396,507 (1)</t>
  </si>
  <si>
    <r>
      <t xml:space="preserve">(1) Dato al </t>
    </r>
    <r>
      <rPr>
        <sz val="12"/>
        <color theme="1"/>
        <rFont val="Calibri"/>
        <family val="2"/>
        <scheme val="minor"/>
      </rPr>
      <t xml:space="preserve">segundo </t>
    </r>
    <r>
      <rPr>
        <sz val="12"/>
        <color theme="1"/>
        <rFont val="Calibri"/>
        <family val="2"/>
        <scheme val="minor"/>
      </rPr>
      <t>trimestre 20</t>
    </r>
    <r>
      <rPr>
        <sz val="12"/>
        <color theme="1"/>
        <rFont val="Calibri"/>
        <family val="2"/>
        <scheme val="minor"/>
      </rPr>
      <t>20 proporcionado por BANOBRAS</t>
    </r>
  </si>
  <si>
    <r>
      <t>39</t>
    </r>
    <r>
      <rPr>
        <sz val="11"/>
        <rFont val="Calibri"/>
        <scheme val="minor"/>
      </rPr>
      <t>8,657</t>
    </r>
    <r>
      <rPr>
        <sz val="11"/>
        <rFont val="Calibri"/>
        <scheme val="minor"/>
      </rPr>
      <t xml:space="preserve"> (2)</t>
    </r>
  </si>
  <si>
    <r>
      <t>549,</t>
    </r>
    <r>
      <rPr>
        <sz val="11"/>
        <rFont val="Calibri"/>
        <scheme val="minor"/>
      </rPr>
      <t>864</t>
    </r>
    <r>
      <rPr>
        <sz val="11"/>
        <rFont val="Calibri"/>
        <scheme val="minor"/>
      </rPr>
      <t xml:space="preserve"> (2)</t>
    </r>
  </si>
  <si>
    <r>
      <t>249,9</t>
    </r>
    <r>
      <rPr>
        <sz val="11"/>
        <rFont val="Calibri"/>
        <scheme val="minor"/>
      </rPr>
      <t>38</t>
    </r>
    <r>
      <rPr>
        <sz val="11"/>
        <rFont val="Calibri"/>
        <scheme val="minor"/>
      </rPr>
      <t xml:space="preserve"> (2)</t>
    </r>
  </si>
  <si>
    <r>
      <t>39</t>
    </r>
    <r>
      <rPr>
        <sz val="11"/>
        <rFont val="Calibri"/>
        <scheme val="minor"/>
      </rPr>
      <t>7,782 (2)</t>
    </r>
  </si>
  <si>
    <r>
      <t>549,</t>
    </r>
    <r>
      <rPr>
        <sz val="11"/>
        <rFont val="Calibri"/>
        <scheme val="minor"/>
      </rPr>
      <t>766 (2)</t>
    </r>
  </si>
  <si>
    <r>
      <t>249,</t>
    </r>
    <r>
      <rPr>
        <sz val="11"/>
        <rFont val="Calibri"/>
        <scheme val="minor"/>
      </rPr>
      <t>894 (2)</t>
    </r>
  </si>
  <si>
    <t>Tabla de Intereses y Amortización 2021</t>
  </si>
  <si>
    <t>PRESUPUESTO DE EGRESOS 2021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</si>
  <si>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</si>
  <si>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</si>
  <si>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</si>
  <si>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</si>
  <si>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</si>
  <si>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</si>
  <si>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</si>
  <si>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</si>
  <si>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</si>
  <si>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</si>
  <si>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</si>
  <si>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</si>
  <si>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</si>
  <si>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Presupuesto</t>
  </si>
  <si>
    <t xml:space="preserve">Comportamiento de la Reserva constituida en Invex (3) </t>
  </si>
  <si>
    <t>Es la suma de los 69 mas los 19 que se necesitaban para quedar en ceros en el mes de noviembre</t>
  </si>
  <si>
    <t>Se quitaran los 91 para  quedar en ceros a final del año.</t>
  </si>
  <si>
    <t>Banorte</t>
  </si>
  <si>
    <t>Santander</t>
  </si>
  <si>
    <t>Bancomer</t>
  </si>
  <si>
    <t>TIIE + 1.60</t>
  </si>
  <si>
    <t>TIIE + 1.85</t>
  </si>
  <si>
    <t>TIIE + 1.95</t>
  </si>
  <si>
    <t>TIIE + 1.29</t>
  </si>
  <si>
    <t>004/2020</t>
  </si>
  <si>
    <t>007/2020</t>
  </si>
  <si>
    <t>005/2020</t>
  </si>
  <si>
    <t>006/2020</t>
  </si>
  <si>
    <t>008/2020</t>
  </si>
  <si>
    <t>GOBIERNO DEL ESTADO DE COAHUILA DE ZARAGOZA</t>
  </si>
  <si>
    <t>Techo de deuda se determina atendiendo lo dispuesto por la Ley de Disiplina Financiera en sus articulos 43,44,45,46 y 48 mismos que conforme a estas disposiciones seran publicados</t>
  </si>
  <si>
    <t>en la pagina oficial de la Secretaria de Hacienda y Credito Publico en forma 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</si>
</sst>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-[$€-2]* #,##0.00_-;\-[$€-2]* #,##0.00_-;_-[$€-2]* &quot;-&quot;??_-"/>
    <numFmt numFmtId="166" formatCode="*-;*-;*-;*-"/>
    <numFmt numFmtId="167" formatCode="_-* #,##0_-;\-* #,##0_-;_-* &quot;-&quot;??_-;_-@_-"/>
  </numFmts>
  <fonts count="2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sz val="10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  <scheme val="minor"/>
    </font>
    <font>
      <b/>
      <sz val="11"/>
      <name val="Calibri"/>
      <scheme val="minor"/>
    </font>
    <font>
      <sz val="10"/>
      <name val="Calibri"/>
      <scheme val="minor"/>
    </font>
    <font>
      <sz val="11"/>
      <name val="Calibri"/>
      <scheme val="minor"/>
    </font>
    <font>
      <b/>
      <sz val="11"/>
      <color rgb="FFFF0000"/>
      <name val="Calibri"/>
      <scheme val="minor"/>
    </font>
    <font>
      <sz val="11"/>
      <color rgb="FFFF0000"/>
      <name val="Calibri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i/>
      <sz val="11"/>
      <name val="Calibri"/>
      <scheme val="minor"/>
    </font>
    <font>
      <i/>
      <sz val="11"/>
      <color rgb="FFFF00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37">
    <xf numFmtId="0" fontId="0" fillId="0" borderId="0"/>
    <xf numFmtId="43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10" fillId="0" borderId="0" applyNumberFormat="0" applyFill="0" applyBorder="0" applyProtection="0">
      <alignment horizontal="left" vertical="top"/>
    </xf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08">
    <xf numFmtId="0" fontId="0" fillId="0" borderId="0" xfId="0"/>
    <xf numFmtId="0" fontId="6" fillId="0" borderId="1" xfId="0" applyFont="1" applyBorder="1" applyAlignment="1">
      <alignment horizontal="center"/>
    </xf>
    <xf numFmtId="0" fontId="6" fillId="0" borderId="2" xfId="0" applyFont="1" applyFill="1" applyBorder="1"/>
    <xf numFmtId="43" fontId="0" fillId="0" borderId="0" xfId="0" applyNumberFormat="1"/>
    <xf numFmtId="43" fontId="5" fillId="0" borderId="1" xfId="1" applyFont="1" applyBorder="1"/>
    <xf numFmtId="43" fontId="6" fillId="0" borderId="1" xfId="0" applyNumberFormat="1" applyFont="1" applyBorder="1" applyAlignment="1">
      <alignment horizontal="right"/>
    </xf>
    <xf numFmtId="43" fontId="5" fillId="0" borderId="1" xfId="1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43" fontId="6" fillId="0" borderId="5" xfId="0" applyNumberFormat="1" applyFont="1" applyBorder="1" applyAlignment="1">
      <alignment horizontal="right"/>
    </xf>
    <xf numFmtId="43" fontId="6" fillId="0" borderId="9" xfId="0" applyNumberFormat="1" applyFont="1" applyBorder="1" applyAlignment="1">
      <alignment horizontal="right"/>
    </xf>
    <xf numFmtId="43" fontId="6" fillId="0" borderId="6" xfId="0" applyNumberFormat="1" applyFont="1" applyBorder="1" applyAlignment="1">
      <alignment horizontal="right"/>
    </xf>
    <xf numFmtId="0" fontId="0" fillId="2" borderId="0" xfId="0" applyFill="1"/>
    <xf numFmtId="0" fontId="12" fillId="2" borderId="0" xfId="0" applyFont="1" applyFill="1" applyAlignment="1">
      <alignment horizontal="center"/>
    </xf>
    <xf numFmtId="167" fontId="12" fillId="2" borderId="0" xfId="0" applyNumberFormat="1" applyFont="1" applyFill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/>
    <xf numFmtId="167" fontId="12" fillId="2" borderId="1" xfId="1" applyNumberFormat="1" applyFont="1" applyFill="1" applyBorder="1"/>
    <xf numFmtId="167" fontId="0" fillId="2" borderId="0" xfId="0" applyNumberFormat="1" applyFill="1"/>
    <xf numFmtId="0" fontId="14" fillId="2" borderId="1" xfId="0" applyFont="1" applyFill="1" applyBorder="1"/>
    <xf numFmtId="0" fontId="14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167" fontId="14" fillId="2" borderId="1" xfId="1" applyNumberFormat="1" applyFont="1" applyFill="1" applyBorder="1"/>
    <xf numFmtId="167" fontId="14" fillId="2" borderId="1" xfId="0" applyNumberFormat="1" applyFont="1" applyFill="1" applyBorder="1"/>
    <xf numFmtId="0" fontId="14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left" vertical="center"/>
    </xf>
    <xf numFmtId="0" fontId="15" fillId="2" borderId="1" xfId="0" applyFont="1" applyFill="1" applyBorder="1"/>
    <xf numFmtId="167" fontId="12" fillId="2" borderId="1" xfId="1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/>
    </xf>
    <xf numFmtId="0" fontId="16" fillId="2" borderId="0" xfId="0" applyFont="1" applyFill="1" applyBorder="1"/>
    <xf numFmtId="167" fontId="12" fillId="2" borderId="0" xfId="1" applyNumberFormat="1" applyFont="1" applyFill="1" applyBorder="1" applyAlignment="1">
      <alignment horizontal="center" vertical="center"/>
    </xf>
    <xf numFmtId="167" fontId="12" fillId="2" borderId="1" xfId="1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 vertical="center"/>
    </xf>
    <xf numFmtId="167" fontId="14" fillId="2" borderId="1" xfId="1" applyNumberFormat="1" applyFont="1" applyFill="1" applyBorder="1" applyAlignment="1">
      <alignment vertical="center"/>
    </xf>
    <xf numFmtId="0" fontId="14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wrapText="1"/>
    </xf>
    <xf numFmtId="167" fontId="12" fillId="2" borderId="0" xfId="1" applyNumberFormat="1" applyFont="1" applyFill="1" applyBorder="1" applyAlignment="1">
      <alignment vertical="center"/>
    </xf>
    <xf numFmtId="167" fontId="12" fillId="2" borderId="0" xfId="1" applyNumberFormat="1" applyFont="1" applyFill="1" applyBorder="1"/>
    <xf numFmtId="0" fontId="22" fillId="2" borderId="1" xfId="0" applyFont="1" applyFill="1" applyBorder="1" applyAlignment="1">
      <alignment horizontal="left" vertical="center"/>
    </xf>
    <xf numFmtId="0" fontId="23" fillId="2" borderId="1" xfId="0" applyFont="1" applyFill="1" applyBorder="1"/>
    <xf numFmtId="167" fontId="22" fillId="2" borderId="1" xfId="1" applyNumberFormat="1" applyFont="1" applyFill="1" applyBorder="1" applyAlignment="1">
      <alignment horizontal="center" vertical="center"/>
    </xf>
    <xf numFmtId="167" fontId="0" fillId="2" borderId="0" xfId="0" applyNumberFormat="1" applyFill="1" applyBorder="1"/>
    <xf numFmtId="0" fontId="0" fillId="2" borderId="0" xfId="0" applyFill="1" applyBorder="1"/>
    <xf numFmtId="167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 wrapText="1"/>
    </xf>
    <xf numFmtId="167" fontId="12" fillId="2" borderId="0" xfId="0" applyNumberFormat="1" applyFont="1" applyFill="1" applyBorder="1" applyAlignment="1">
      <alignment horizontal="center" vertical="center" wrapText="1"/>
    </xf>
    <xf numFmtId="0" fontId="15" fillId="2" borderId="0" xfId="0" applyFont="1" applyFill="1" applyBorder="1"/>
    <xf numFmtId="0" fontId="15" fillId="2" borderId="0" xfId="0" applyFont="1" applyFill="1" applyBorder="1" applyAlignment="1">
      <alignment horizontal="left" vertical="center" wrapText="1"/>
    </xf>
    <xf numFmtId="10" fontId="14" fillId="2" borderId="1" xfId="0" applyNumberFormat="1" applyFont="1" applyFill="1" applyBorder="1" applyAlignment="1">
      <alignment horizontal="center" vertical="center" wrapText="1"/>
    </xf>
    <xf numFmtId="10" fontId="16" fillId="2" borderId="1" xfId="0" applyNumberFormat="1" applyFont="1" applyFill="1" applyBorder="1" applyAlignment="1">
      <alignment horizontal="center" vertical="center" wrapText="1"/>
    </xf>
    <xf numFmtId="167" fontId="14" fillId="2" borderId="1" xfId="1" applyNumberFormat="1" applyFont="1" applyFill="1" applyBorder="1" applyAlignment="1">
      <alignment horizontal="center" vertical="center"/>
    </xf>
    <xf numFmtId="167" fontId="16" fillId="2" borderId="1" xfId="1" applyNumberFormat="1" applyFont="1" applyFill="1" applyBorder="1" applyAlignment="1">
      <alignment horizontal="center" vertical="center"/>
    </xf>
    <xf numFmtId="167" fontId="16" fillId="2" borderId="1" xfId="1" applyNumberFormat="1" applyFont="1" applyFill="1" applyBorder="1" applyAlignment="1">
      <alignment horizontal="center"/>
    </xf>
    <xf numFmtId="10" fontId="14" fillId="2" borderId="1" xfId="0" applyNumberFormat="1" applyFont="1" applyFill="1" applyBorder="1" applyAlignment="1">
      <alignment horizontal="center" vertical="center"/>
    </xf>
    <xf numFmtId="10" fontId="16" fillId="2" borderId="1" xfId="0" applyNumberFormat="1" applyFont="1" applyFill="1" applyBorder="1" applyAlignment="1">
      <alignment horizontal="center" vertical="center"/>
    </xf>
    <xf numFmtId="0" fontId="14" fillId="2" borderId="0" xfId="0" applyFont="1" applyFill="1" applyBorder="1"/>
    <xf numFmtId="167" fontId="16" fillId="2" borderId="0" xfId="0" applyNumberFormat="1" applyFont="1" applyFill="1" applyBorder="1"/>
    <xf numFmtId="0" fontId="18" fillId="2" borderId="1" xfId="0" applyFont="1" applyFill="1" applyBorder="1" applyAlignment="1">
      <alignment vertical="center"/>
    </xf>
    <xf numFmtId="0" fontId="11" fillId="2" borderId="1" xfId="0" applyFont="1" applyFill="1" applyBorder="1"/>
    <xf numFmtId="0" fontId="11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3" fontId="18" fillId="2" borderId="1" xfId="0" applyNumberFormat="1" applyFont="1" applyFill="1" applyBorder="1" applyAlignment="1">
      <alignment horizontal="center" vertical="center"/>
    </xf>
    <xf numFmtId="167" fontId="18" fillId="2" borderId="1" xfId="1" applyNumberFormat="1" applyFont="1" applyFill="1" applyBorder="1" applyAlignment="1">
      <alignment horizontal="center" vertical="center"/>
    </xf>
    <xf numFmtId="0" fontId="18" fillId="2" borderId="1" xfId="0" applyFont="1" applyFill="1" applyBorder="1"/>
    <xf numFmtId="3" fontId="14" fillId="2" borderId="1" xfId="0" applyNumberFormat="1" applyFont="1" applyFill="1" applyBorder="1" applyAlignment="1">
      <alignment horizontal="left" vertical="center" indent="2"/>
    </xf>
    <xf numFmtId="0" fontId="11" fillId="2" borderId="0" xfId="0" applyFont="1" applyFill="1"/>
    <xf numFmtId="0" fontId="18" fillId="2" borderId="1" xfId="0" applyFont="1" applyFill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3" fontId="11" fillId="2" borderId="0" xfId="0" applyNumberFormat="1" applyFont="1" applyFill="1" applyBorder="1" applyAlignment="1">
      <alignment horizontal="right" vertical="center" indent="1"/>
    </xf>
    <xf numFmtId="167" fontId="11" fillId="2" borderId="0" xfId="1" applyNumberFormat="1" applyFont="1" applyFill="1" applyBorder="1" applyAlignment="1">
      <alignment horizontal="center" vertical="center"/>
    </xf>
    <xf numFmtId="0" fontId="2" fillId="2" borderId="0" xfId="0" applyFont="1" applyFill="1"/>
    <xf numFmtId="0" fontId="17" fillId="2" borderId="0" xfId="0" applyFont="1" applyFill="1"/>
    <xf numFmtId="0" fontId="4" fillId="2" borderId="0" xfId="0" applyFont="1" applyFill="1"/>
    <xf numFmtId="167" fontId="14" fillId="2" borderId="1" xfId="1" applyNumberFormat="1" applyFont="1" applyFill="1" applyBorder="1" applyAlignment="1">
      <alignment horizontal="center" vertical="center"/>
    </xf>
    <xf numFmtId="167" fontId="18" fillId="2" borderId="1" xfId="1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</cellXfs>
  <cellStyles count="237">
    <cellStyle name="Euro" xfId="2"/>
    <cellStyle name="Euro 2" xfId="3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Linea horizontal" xfId="4"/>
    <cellStyle name="Millares" xfId="1" builtinId="3"/>
    <cellStyle name="Millares 2 10" xfId="5"/>
    <cellStyle name="Millares 2 11" xfId="6"/>
    <cellStyle name="Millares 2 12" xfId="7"/>
    <cellStyle name="Millares 2 13" xfId="8"/>
    <cellStyle name="Millares 2 14" xfId="9"/>
    <cellStyle name="Millares 2 15" xfId="10"/>
    <cellStyle name="Millares 2 16" xfId="11"/>
    <cellStyle name="Millares 2 17" xfId="12"/>
    <cellStyle name="Millares 2 18" xfId="13"/>
    <cellStyle name="Millares 2 19" xfId="14"/>
    <cellStyle name="Millares 2 2" xfId="15"/>
    <cellStyle name="Millares 2 20" xfId="16"/>
    <cellStyle name="Millares 2 21" xfId="17"/>
    <cellStyle name="Millares 2 22" xfId="18"/>
    <cellStyle name="Millares 2 23" xfId="19"/>
    <cellStyle name="Millares 2 24" xfId="20"/>
    <cellStyle name="Millares 2 25" xfId="21"/>
    <cellStyle name="Millares 2 3" xfId="22"/>
    <cellStyle name="Millares 2 4" xfId="23"/>
    <cellStyle name="Millares 2 5" xfId="24"/>
    <cellStyle name="Millares 2 6" xfId="25"/>
    <cellStyle name="Millares 2 7" xfId="26"/>
    <cellStyle name="Millares 2 8" xfId="27"/>
    <cellStyle name="Millares 2 9" xfId="28"/>
    <cellStyle name="Millares 3" xfId="29"/>
    <cellStyle name="Millares 4" xfId="30"/>
    <cellStyle name="Moneda 2" xfId="31"/>
    <cellStyle name="Moneda 3" xfId="32"/>
    <cellStyle name="Moneda 4" xfId="33"/>
    <cellStyle name="Normal" xfId="0" builtinId="0"/>
    <cellStyle name="Normal 10" xfId="34"/>
    <cellStyle name="Normal 2" xfId="35"/>
    <cellStyle name="Normal 2 2" xfId="36"/>
    <cellStyle name="Normal 3" xfId="37"/>
    <cellStyle name="Normal 3 2" xfId="38"/>
    <cellStyle name="Normal 4" xfId="39"/>
    <cellStyle name="Normal 4 2" xfId="40"/>
    <cellStyle name="Normal 5" xfId="41"/>
    <cellStyle name="Normal 5 2" xfId="42"/>
    <cellStyle name="Porcentaje 2" xfId="43"/>
    <cellStyle name="Porcentaje 2 2" xfId="44"/>
    <cellStyle name="Porcentual 10" xfId="45"/>
    <cellStyle name="Porcentual 11" xfId="46"/>
    <cellStyle name="Porcentual 12" xfId="47"/>
    <cellStyle name="Porcentual 13" xfId="48"/>
    <cellStyle name="Porcentual 14" xfId="49"/>
    <cellStyle name="Porcentual 15" xfId="50"/>
    <cellStyle name="Porcentual 16" xfId="51"/>
    <cellStyle name="Porcentual 17" xfId="52"/>
    <cellStyle name="Porcentual 18" xfId="53"/>
    <cellStyle name="Porcentual 19" xfId="54"/>
    <cellStyle name="Porcentual 2 10" xfId="55"/>
    <cellStyle name="Porcentual 2 11" xfId="56"/>
    <cellStyle name="Porcentual 2 12" xfId="57"/>
    <cellStyle name="Porcentual 2 13" xfId="58"/>
    <cellStyle name="Porcentual 2 14" xfId="59"/>
    <cellStyle name="Porcentual 2 15" xfId="60"/>
    <cellStyle name="Porcentual 2 16" xfId="61"/>
    <cellStyle name="Porcentual 2 17" xfId="62"/>
    <cellStyle name="Porcentual 2 18" xfId="63"/>
    <cellStyle name="Porcentual 2 19" xfId="64"/>
    <cellStyle name="Porcentual 2 2" xfId="65"/>
    <cellStyle name="Porcentual 2 20" xfId="66"/>
    <cellStyle name="Porcentual 2 21" xfId="67"/>
    <cellStyle name="Porcentual 2 22" xfId="68"/>
    <cellStyle name="Porcentual 2 23" xfId="69"/>
    <cellStyle name="Porcentual 2 24" xfId="70"/>
    <cellStyle name="Porcentual 2 25" xfId="71"/>
    <cellStyle name="Porcentual 2 3" xfId="72"/>
    <cellStyle name="Porcentual 2 4" xfId="73"/>
    <cellStyle name="Porcentual 2 5" xfId="74"/>
    <cellStyle name="Porcentual 2 6" xfId="75"/>
    <cellStyle name="Porcentual 2 7" xfId="76"/>
    <cellStyle name="Porcentual 2 8" xfId="77"/>
    <cellStyle name="Porcentual 2 9" xfId="78"/>
    <cellStyle name="Porcentual 20" xfId="79"/>
    <cellStyle name="Porcentual 21" xfId="80"/>
    <cellStyle name="Porcentual 22" xfId="81"/>
    <cellStyle name="Porcentual 23" xfId="82"/>
    <cellStyle name="Porcentual 24" xfId="83"/>
    <cellStyle name="Porcentual 25" xfId="84"/>
    <cellStyle name="Porcentual 26" xfId="85"/>
    <cellStyle name="Porcentual 3" xfId="86"/>
    <cellStyle name="Porcentual 4" xfId="87"/>
    <cellStyle name="Porcentual 5" xfId="88"/>
    <cellStyle name="Porcentual 6" xfId="89"/>
    <cellStyle name="Porcentual 7" xfId="90"/>
    <cellStyle name="Porcentual 8" xfId="91"/>
    <cellStyle name="Porcentual 9" xfId="9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tabSelected="1" topLeftCell="A43" workbookViewId="0">
      <selection activeCell="C53" sqref="C53"/>
    </sheetView>
  </sheetViews>
  <sheetFormatPr baseColWidth="10" defaultRowHeight="15"/>
  <cols>
    <col min="1" max="1" width="20.85546875" style="13" customWidth="1"/>
    <col min="2" max="2" width="11.42578125" style="13" customWidth="1"/>
    <col min="3" max="3" width="11" style="13" customWidth="1"/>
    <col min="4" max="4" width="20.42578125" style="13" customWidth="1"/>
    <col min="5" max="5" width="13.42578125" style="13" customWidth="1"/>
    <col min="6" max="6" width="15.42578125" style="13" customWidth="1"/>
    <col min="7" max="7" width="12.28515625" style="13" customWidth="1"/>
    <col min="8" max="8" width="14.7109375" style="13" customWidth="1"/>
    <col min="9" max="9" width="11.85546875" style="13" customWidth="1"/>
    <col min="10" max="10" width="10.42578125" style="13" customWidth="1"/>
    <col min="11" max="11" width="13.85546875" style="13" customWidth="1"/>
    <col min="12" max="12" width="15" style="13" bestFit="1" customWidth="1"/>
    <col min="13" max="13" width="14.7109375" style="13" bestFit="1" customWidth="1"/>
    <col min="14" max="16384" width="11.42578125" style="13"/>
  </cols>
  <sheetData>
    <row r="1" spans="1:13">
      <c r="A1" s="89" t="s">
        <v>100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3">
      <c r="A2" s="89" t="s">
        <v>70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3">
      <c r="A3" s="89" t="s">
        <v>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3">
      <c r="A4" s="89" t="s">
        <v>69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13">
      <c r="A5" s="89" t="s">
        <v>2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3">
      <c r="A6" s="14"/>
      <c r="B6" s="14"/>
      <c r="C6" s="14"/>
      <c r="D6" s="14"/>
      <c r="E6" s="14"/>
      <c r="F6" s="14"/>
      <c r="G6" s="14"/>
      <c r="H6" s="14"/>
      <c r="I6" s="15"/>
      <c r="J6" s="15"/>
      <c r="K6" s="15"/>
      <c r="L6" s="14"/>
    </row>
    <row r="7" spans="1:13">
      <c r="A7" s="104" t="s">
        <v>53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</row>
    <row r="8" spans="1:13" ht="45">
      <c r="A8" s="16" t="s">
        <v>3</v>
      </c>
      <c r="B8" s="17" t="s">
        <v>4</v>
      </c>
      <c r="C8" s="17" t="s">
        <v>5</v>
      </c>
      <c r="D8" s="17" t="s">
        <v>6</v>
      </c>
      <c r="E8" s="17" t="s">
        <v>7</v>
      </c>
      <c r="F8" s="17" t="s">
        <v>8</v>
      </c>
      <c r="G8" s="17" t="s">
        <v>9</v>
      </c>
      <c r="H8" s="17" t="s">
        <v>59</v>
      </c>
      <c r="I8" s="17" t="s">
        <v>10</v>
      </c>
      <c r="J8" s="17" t="s">
        <v>11</v>
      </c>
      <c r="K8" s="17" t="s">
        <v>12</v>
      </c>
      <c r="L8" s="17" t="s">
        <v>60</v>
      </c>
    </row>
    <row r="9" spans="1:13" ht="14.1" customHeight="1">
      <c r="A9" s="18" t="s">
        <v>13</v>
      </c>
      <c r="B9" s="18"/>
      <c r="C9" s="18"/>
      <c r="D9" s="102" t="s">
        <v>36</v>
      </c>
      <c r="E9" s="18"/>
      <c r="F9" s="18"/>
      <c r="G9" s="18"/>
      <c r="H9" s="19">
        <f>+H10+H11</f>
        <v>15996045.16</v>
      </c>
      <c r="I9" s="19">
        <f>+I10+I11</f>
        <v>802860.59000000008</v>
      </c>
      <c r="J9" s="19">
        <f>+J10+J11</f>
        <v>502801.04999999993</v>
      </c>
      <c r="K9" s="19">
        <f>+K10+K11</f>
        <v>2836.8999999999996</v>
      </c>
      <c r="L9" s="19">
        <f>+L10+L11</f>
        <v>15993208.260000002</v>
      </c>
      <c r="M9" s="20"/>
    </row>
    <row r="10" spans="1:13">
      <c r="A10" s="21" t="s">
        <v>16</v>
      </c>
      <c r="B10" s="22" t="s">
        <v>28</v>
      </c>
      <c r="C10" s="22" t="s">
        <v>31</v>
      </c>
      <c r="D10" s="103"/>
      <c r="E10" s="23" t="s">
        <v>37</v>
      </c>
      <c r="F10" s="21" t="s">
        <v>14</v>
      </c>
      <c r="G10" s="97" t="s">
        <v>20</v>
      </c>
      <c r="H10" s="24">
        <v>10997281.050000001</v>
      </c>
      <c r="I10" s="24">
        <v>549194.64</v>
      </c>
      <c r="J10" s="24">
        <v>345675.72</v>
      </c>
      <c r="K10" s="24">
        <v>1950.37</v>
      </c>
      <c r="L10" s="25">
        <v>10995330.680000002</v>
      </c>
      <c r="M10" s="20"/>
    </row>
    <row r="11" spans="1:13">
      <c r="A11" s="21" t="s">
        <v>16</v>
      </c>
      <c r="B11" s="22" t="s">
        <v>27</v>
      </c>
      <c r="C11" s="22" t="s">
        <v>32</v>
      </c>
      <c r="D11" s="103"/>
      <c r="E11" s="23" t="s">
        <v>38</v>
      </c>
      <c r="F11" s="21" t="s">
        <v>14</v>
      </c>
      <c r="G11" s="98"/>
      <c r="H11" s="24">
        <v>4998764.1100000003</v>
      </c>
      <c r="I11" s="24">
        <v>253665.95</v>
      </c>
      <c r="J11" s="24">
        <v>157125.32999999999</v>
      </c>
      <c r="K11" s="24">
        <v>886.53</v>
      </c>
      <c r="L11" s="25">
        <v>4997877.58</v>
      </c>
      <c r="M11" s="20"/>
    </row>
    <row r="12" spans="1:13">
      <c r="A12" s="18" t="s">
        <v>19</v>
      </c>
      <c r="B12" s="16"/>
      <c r="C12" s="16"/>
      <c r="D12" s="103"/>
      <c r="E12" s="18"/>
      <c r="F12" s="18"/>
      <c r="G12" s="18"/>
      <c r="H12" s="19">
        <f>+H13+H14</f>
        <v>12471258.529999999</v>
      </c>
      <c r="I12" s="19">
        <f t="shared" ref="I12:L12" si="0">+I13+I14</f>
        <v>862724.6399999999</v>
      </c>
      <c r="J12" s="19">
        <f t="shared" si="0"/>
        <v>390397.22</v>
      </c>
      <c r="K12" s="19">
        <f t="shared" si="0"/>
        <v>53416.36</v>
      </c>
      <c r="L12" s="19">
        <f t="shared" si="0"/>
        <v>12417842.17</v>
      </c>
      <c r="M12" s="20"/>
    </row>
    <row r="13" spans="1:13">
      <c r="A13" s="21" t="s">
        <v>39</v>
      </c>
      <c r="B13" s="22" t="s">
        <v>30</v>
      </c>
      <c r="C13" s="22" t="s">
        <v>33</v>
      </c>
      <c r="D13" s="103"/>
      <c r="E13" s="23" t="s">
        <v>41</v>
      </c>
      <c r="F13" s="21" t="s">
        <v>14</v>
      </c>
      <c r="G13" s="26" t="s">
        <v>15</v>
      </c>
      <c r="H13" s="24">
        <v>8966100.4299999997</v>
      </c>
      <c r="I13" s="24">
        <v>625525.84</v>
      </c>
      <c r="J13" s="24">
        <v>281260.98</v>
      </c>
      <c r="K13" s="24">
        <v>19688.150000000001</v>
      </c>
      <c r="L13" s="25">
        <v>8946412.2799999993</v>
      </c>
      <c r="M13" s="20"/>
    </row>
    <row r="14" spans="1:13">
      <c r="A14" s="21" t="s">
        <v>39</v>
      </c>
      <c r="B14" s="22" t="s">
        <v>29</v>
      </c>
      <c r="C14" s="22" t="s">
        <v>34</v>
      </c>
      <c r="D14" s="103"/>
      <c r="E14" s="23" t="s">
        <v>42</v>
      </c>
      <c r="F14" s="21" t="s">
        <v>14</v>
      </c>
      <c r="G14" s="26" t="s">
        <v>17</v>
      </c>
      <c r="H14" s="24">
        <v>3505158.1</v>
      </c>
      <c r="I14" s="24">
        <v>237198.8</v>
      </c>
      <c r="J14" s="24">
        <v>109136.24</v>
      </c>
      <c r="K14" s="24">
        <v>33728.21</v>
      </c>
      <c r="L14" s="25">
        <v>3471429.89</v>
      </c>
      <c r="M14" s="20"/>
    </row>
    <row r="15" spans="1:13">
      <c r="A15" s="18" t="s">
        <v>18</v>
      </c>
      <c r="B15" s="16" t="s">
        <v>26</v>
      </c>
      <c r="C15" s="16" t="s">
        <v>35</v>
      </c>
      <c r="D15" s="103"/>
      <c r="E15" s="27" t="s">
        <v>40</v>
      </c>
      <c r="F15" s="18" t="s">
        <v>14</v>
      </c>
      <c r="G15" s="27" t="s">
        <v>15</v>
      </c>
      <c r="H15" s="19">
        <v>7973145.2599999998</v>
      </c>
      <c r="I15" s="19">
        <v>401826.84</v>
      </c>
      <c r="J15" s="19">
        <v>250112.6</v>
      </c>
      <c r="K15" s="19">
        <v>17507.78</v>
      </c>
      <c r="L15" s="19">
        <v>7955637.4799999995</v>
      </c>
      <c r="M15" s="20"/>
    </row>
    <row r="16" spans="1:13">
      <c r="A16" s="105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7"/>
      <c r="M16" s="20"/>
    </row>
    <row r="17" spans="1:13">
      <c r="A17" s="28" t="s">
        <v>55</v>
      </c>
      <c r="B17" s="29"/>
      <c r="C17" s="29"/>
      <c r="D17" s="29"/>
      <c r="E17" s="29"/>
      <c r="F17" s="29"/>
      <c r="G17" s="29"/>
      <c r="H17" s="30">
        <f>+H9+H12+H15</f>
        <v>36440448.949999996</v>
      </c>
      <c r="I17" s="30">
        <f t="shared" ref="I17:L17" si="1">+I9+I12+I15</f>
        <v>2067412.07</v>
      </c>
      <c r="J17" s="30">
        <f>+J9+J12+J15</f>
        <v>1143310.8699999999</v>
      </c>
      <c r="K17" s="30">
        <f t="shared" si="1"/>
        <v>73761.040000000008</v>
      </c>
      <c r="L17" s="30">
        <f t="shared" si="1"/>
        <v>36366687.909999996</v>
      </c>
      <c r="M17" s="20"/>
    </row>
    <row r="18" spans="1:13" ht="8.1" customHeight="1">
      <c r="A18" s="31"/>
      <c r="B18" s="32"/>
      <c r="C18" s="32"/>
      <c r="D18" s="32"/>
      <c r="E18" s="32"/>
      <c r="F18" s="32"/>
      <c r="G18" s="32"/>
      <c r="H18" s="33"/>
      <c r="I18" s="33"/>
      <c r="J18" s="33"/>
      <c r="K18" s="33"/>
      <c r="L18" s="33"/>
      <c r="M18" s="20"/>
    </row>
    <row r="19" spans="1:13" ht="14.1" hidden="1" customHeight="1">
      <c r="A19" s="89" t="s">
        <v>54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20"/>
    </row>
    <row r="20" spans="1:13" ht="42" hidden="1" customHeight="1">
      <c r="A20" s="16" t="s">
        <v>3</v>
      </c>
      <c r="B20" s="17" t="s">
        <v>4</v>
      </c>
      <c r="C20" s="17" t="s">
        <v>5</v>
      </c>
      <c r="D20" s="17" t="s">
        <v>6</v>
      </c>
      <c r="E20" s="17" t="s">
        <v>7</v>
      </c>
      <c r="F20" s="17" t="s">
        <v>8</v>
      </c>
      <c r="G20" s="17" t="s">
        <v>9</v>
      </c>
      <c r="H20" s="17" t="s">
        <v>43</v>
      </c>
      <c r="I20" s="17" t="s">
        <v>10</v>
      </c>
      <c r="J20" s="17" t="s">
        <v>11</v>
      </c>
      <c r="K20" s="17" t="s">
        <v>12</v>
      </c>
      <c r="L20" s="17" t="s">
        <v>56</v>
      </c>
      <c r="M20" s="20"/>
    </row>
    <row r="21" spans="1:13" ht="14.1" hidden="1" customHeight="1">
      <c r="A21" s="18" t="s">
        <v>48</v>
      </c>
      <c r="B21" s="16"/>
      <c r="C21" s="16"/>
      <c r="D21" s="90" t="s">
        <v>51</v>
      </c>
      <c r="E21" s="93" t="s">
        <v>52</v>
      </c>
      <c r="F21" s="28"/>
      <c r="G21" s="16"/>
      <c r="H21" s="34"/>
      <c r="I21" s="34"/>
      <c r="J21" s="19">
        <v>0</v>
      </c>
      <c r="K21" s="34"/>
      <c r="L21" s="19">
        <v>0</v>
      </c>
      <c r="M21" s="20"/>
    </row>
    <row r="22" spans="1:13" ht="14.1" hidden="1" customHeight="1">
      <c r="A22" s="35" t="s">
        <v>57</v>
      </c>
      <c r="B22" s="22" t="s">
        <v>50</v>
      </c>
      <c r="C22" s="22" t="s">
        <v>31</v>
      </c>
      <c r="D22" s="91"/>
      <c r="E22" s="94"/>
      <c r="F22" s="36" t="s">
        <v>14</v>
      </c>
      <c r="G22" s="22" t="s">
        <v>49</v>
      </c>
      <c r="H22" s="37">
        <v>33333.33</v>
      </c>
      <c r="I22" s="37">
        <v>358</v>
      </c>
      <c r="J22" s="24"/>
      <c r="K22" s="37">
        <v>33333.33</v>
      </c>
      <c r="L22" s="24">
        <v>0</v>
      </c>
      <c r="M22" s="20"/>
    </row>
    <row r="23" spans="1:13" ht="14.1" hidden="1" customHeight="1">
      <c r="A23" s="35" t="s">
        <v>57</v>
      </c>
      <c r="B23" s="22"/>
      <c r="C23" s="22" t="s">
        <v>58</v>
      </c>
      <c r="D23" s="92"/>
      <c r="E23" s="95"/>
      <c r="F23" s="36" t="s">
        <v>14</v>
      </c>
      <c r="G23" s="22" t="s">
        <v>49</v>
      </c>
      <c r="H23" s="37">
        <v>183333</v>
      </c>
      <c r="I23" s="37">
        <v>8398</v>
      </c>
      <c r="J23" s="24"/>
      <c r="K23" s="37">
        <v>183333</v>
      </c>
      <c r="L23" s="24">
        <v>0</v>
      </c>
      <c r="M23" s="20"/>
    </row>
    <row r="24" spans="1:13" ht="14.1" hidden="1" customHeight="1">
      <c r="A24" s="38"/>
      <c r="B24" s="39"/>
      <c r="C24" s="39"/>
      <c r="D24" s="40"/>
      <c r="E24" s="39"/>
      <c r="F24" s="31"/>
      <c r="G24" s="39"/>
      <c r="H24" s="41"/>
      <c r="I24" s="41"/>
      <c r="J24" s="42"/>
      <c r="K24" s="41"/>
      <c r="L24" s="42"/>
      <c r="M24" s="20"/>
    </row>
    <row r="25" spans="1:13" ht="14.1" hidden="1" customHeight="1">
      <c r="A25" s="28" t="s">
        <v>55</v>
      </c>
      <c r="B25" s="29"/>
      <c r="C25" s="29"/>
      <c r="D25" s="29"/>
      <c r="E25" s="29"/>
      <c r="F25" s="29"/>
      <c r="G25" s="29"/>
      <c r="H25" s="30">
        <f>+H22+H23</f>
        <v>216666.33000000002</v>
      </c>
      <c r="I25" s="30">
        <f>+I22+I23</f>
        <v>8756</v>
      </c>
      <c r="J25" s="30">
        <f>+J16+J19+J23</f>
        <v>0</v>
      </c>
      <c r="K25" s="30">
        <f>+K22+K23</f>
        <v>216666.33000000002</v>
      </c>
      <c r="L25" s="30">
        <f>+L16+L19+L23</f>
        <v>0</v>
      </c>
      <c r="M25" s="20"/>
    </row>
    <row r="26" spans="1:13" ht="14.1" hidden="1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20"/>
    </row>
    <row r="27" spans="1:13" ht="14.1" hidden="1" customHeight="1">
      <c r="A27" s="43" t="s">
        <v>21</v>
      </c>
      <c r="B27" s="44"/>
      <c r="C27" s="44"/>
      <c r="D27" s="44"/>
      <c r="E27" s="44"/>
      <c r="F27" s="44"/>
      <c r="G27" s="44"/>
      <c r="H27" s="45">
        <f>+H17+H25</f>
        <v>36657115.279999994</v>
      </c>
      <c r="I27" s="45">
        <f>+I17+I25</f>
        <v>2076168.07</v>
      </c>
      <c r="J27" s="45"/>
      <c r="K27" s="45">
        <f>+K17+K25</f>
        <v>290427.37</v>
      </c>
      <c r="L27" s="45">
        <f>+L17+L21</f>
        <v>36366687.909999996</v>
      </c>
      <c r="M27" s="20"/>
    </row>
    <row r="28" spans="1:13" ht="14.1" customHeight="1">
      <c r="A28" s="89" t="s">
        <v>54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20"/>
    </row>
    <row r="29" spans="1:13" s="47" customFormat="1" ht="42" customHeight="1">
      <c r="A29" s="16" t="s">
        <v>3</v>
      </c>
      <c r="B29" s="17" t="s">
        <v>4</v>
      </c>
      <c r="C29" s="17" t="s">
        <v>5</v>
      </c>
      <c r="D29" s="17" t="s">
        <v>6</v>
      </c>
      <c r="E29" s="17" t="s">
        <v>7</v>
      </c>
      <c r="F29" s="17" t="s">
        <v>8</v>
      </c>
      <c r="G29" s="17" t="s">
        <v>9</v>
      </c>
      <c r="H29" s="17" t="s">
        <v>59</v>
      </c>
      <c r="I29" s="17" t="s">
        <v>10</v>
      </c>
      <c r="J29" s="17" t="s">
        <v>11</v>
      </c>
      <c r="K29" s="17" t="s">
        <v>12</v>
      </c>
      <c r="L29" s="17" t="s">
        <v>60</v>
      </c>
      <c r="M29" s="46"/>
    </row>
    <row r="30" spans="1:13" s="47" customFormat="1" ht="14.1" customHeight="1">
      <c r="A30" s="28" t="s">
        <v>88</v>
      </c>
      <c r="B30" s="17"/>
      <c r="C30" s="17"/>
      <c r="D30" s="90" t="s">
        <v>51</v>
      </c>
      <c r="E30" s="96" t="s">
        <v>52</v>
      </c>
      <c r="F30" s="17"/>
      <c r="G30" s="17"/>
      <c r="H30" s="48">
        <f>+H31+H32</f>
        <v>266666.66666666628</v>
      </c>
      <c r="I30" s="48">
        <f>+I31+I32</f>
        <v>7516.0185185185201</v>
      </c>
      <c r="J30" s="17"/>
      <c r="K30" s="48">
        <f>+K32+K31</f>
        <v>266666.66666666628</v>
      </c>
      <c r="L30" s="17"/>
      <c r="M30" s="46"/>
    </row>
    <row r="31" spans="1:13" s="47" customFormat="1" ht="14.1" customHeight="1">
      <c r="A31" s="35" t="s">
        <v>88</v>
      </c>
      <c r="B31" s="22" t="s">
        <v>95</v>
      </c>
      <c r="C31" s="22" t="s">
        <v>91</v>
      </c>
      <c r="D31" s="91"/>
      <c r="E31" s="97"/>
      <c r="F31" s="36" t="s">
        <v>14</v>
      </c>
      <c r="G31" s="22" t="s">
        <v>49</v>
      </c>
      <c r="H31" s="37">
        <v>83333.333333333299</v>
      </c>
      <c r="I31" s="37">
        <v>2212.8611111111099</v>
      </c>
      <c r="J31" s="24"/>
      <c r="K31" s="37">
        <v>83333.333333333299</v>
      </c>
      <c r="L31" s="24">
        <f>+H31-K31</f>
        <v>0</v>
      </c>
      <c r="M31" s="46"/>
    </row>
    <row r="32" spans="1:13" s="47" customFormat="1" ht="14.1" customHeight="1">
      <c r="A32" s="35" t="s">
        <v>88</v>
      </c>
      <c r="B32" s="22" t="s">
        <v>96</v>
      </c>
      <c r="C32" s="22" t="s">
        <v>91</v>
      </c>
      <c r="D32" s="91"/>
      <c r="E32" s="97"/>
      <c r="F32" s="36" t="s">
        <v>14</v>
      </c>
      <c r="G32" s="22" t="s">
        <v>49</v>
      </c>
      <c r="H32" s="37">
        <v>183333.33333333299</v>
      </c>
      <c r="I32" s="37">
        <v>5303.1574074074097</v>
      </c>
      <c r="J32" s="24"/>
      <c r="K32" s="37">
        <v>183333.33333333299</v>
      </c>
      <c r="L32" s="24">
        <f t="shared" ref="L32:L35" si="2">+H32-K32</f>
        <v>0</v>
      </c>
      <c r="M32" s="46"/>
    </row>
    <row r="33" spans="1:13" s="47" customFormat="1" ht="14.1" customHeight="1">
      <c r="A33" s="28" t="s">
        <v>89</v>
      </c>
      <c r="B33" s="17"/>
      <c r="C33" s="17"/>
      <c r="D33" s="91"/>
      <c r="E33" s="97"/>
      <c r="F33" s="17"/>
      <c r="G33" s="17"/>
      <c r="H33" s="48">
        <f>+H34+H35</f>
        <v>458333.33333333401</v>
      </c>
      <c r="I33" s="48">
        <f>+I34+I35</f>
        <v>13944.699074074069</v>
      </c>
      <c r="J33" s="17"/>
      <c r="K33" s="48">
        <f>+K34+K35</f>
        <v>458333.33333333401</v>
      </c>
      <c r="L33" s="17"/>
      <c r="M33" s="46"/>
    </row>
    <row r="34" spans="1:13" s="47" customFormat="1" ht="14.1" customHeight="1">
      <c r="A34" s="35" t="s">
        <v>89</v>
      </c>
      <c r="B34" s="22" t="s">
        <v>97</v>
      </c>
      <c r="C34" s="22" t="s">
        <v>92</v>
      </c>
      <c r="D34" s="91"/>
      <c r="E34" s="97"/>
      <c r="F34" s="36" t="s">
        <v>14</v>
      </c>
      <c r="G34" s="22" t="s">
        <v>49</v>
      </c>
      <c r="H34" s="37">
        <v>229166.66666666701</v>
      </c>
      <c r="I34" s="37">
        <v>6915.11574074074</v>
      </c>
      <c r="J34" s="24"/>
      <c r="K34" s="37">
        <v>229166.66666666701</v>
      </c>
      <c r="L34" s="24">
        <f t="shared" si="2"/>
        <v>0</v>
      </c>
      <c r="M34" s="46"/>
    </row>
    <row r="35" spans="1:13" s="47" customFormat="1" ht="14.1" customHeight="1">
      <c r="A35" s="35" t="s">
        <v>89</v>
      </c>
      <c r="B35" s="22" t="s">
        <v>98</v>
      </c>
      <c r="C35" s="22" t="s">
        <v>93</v>
      </c>
      <c r="D35" s="91"/>
      <c r="E35" s="97"/>
      <c r="F35" s="36" t="s">
        <v>14</v>
      </c>
      <c r="G35" s="22" t="s">
        <v>49</v>
      </c>
      <c r="H35" s="37">
        <v>229166.66666666701</v>
      </c>
      <c r="I35" s="37">
        <v>7029.5833333333303</v>
      </c>
      <c r="J35" s="24"/>
      <c r="K35" s="37">
        <v>229166.66666666701</v>
      </c>
      <c r="L35" s="24">
        <f t="shared" si="2"/>
        <v>0</v>
      </c>
      <c r="M35" s="46"/>
    </row>
    <row r="36" spans="1:13" s="47" customFormat="1" ht="14.1" customHeight="1">
      <c r="A36" s="28" t="s">
        <v>90</v>
      </c>
      <c r="B36" s="17" t="s">
        <v>99</v>
      </c>
      <c r="C36" s="17" t="s">
        <v>94</v>
      </c>
      <c r="D36" s="92"/>
      <c r="E36" s="98"/>
      <c r="F36" s="49" t="s">
        <v>14</v>
      </c>
      <c r="G36" s="17" t="s">
        <v>49</v>
      </c>
      <c r="H36" s="48">
        <v>275000</v>
      </c>
      <c r="I36" s="48">
        <v>7528.9166666666697</v>
      </c>
      <c r="J36" s="17"/>
      <c r="K36" s="48">
        <v>275000</v>
      </c>
      <c r="L36" s="17"/>
      <c r="M36" s="46"/>
    </row>
    <row r="37" spans="1:13" s="47" customFormat="1" ht="14.1" customHeight="1">
      <c r="A37" s="31"/>
      <c r="B37" s="50"/>
      <c r="C37" s="50"/>
      <c r="D37" s="51"/>
      <c r="E37" s="52"/>
      <c r="F37" s="53"/>
      <c r="G37" s="50"/>
      <c r="H37" s="54"/>
      <c r="I37" s="54"/>
      <c r="J37" s="50"/>
      <c r="K37" s="54"/>
      <c r="L37" s="50"/>
      <c r="M37" s="46"/>
    </row>
    <row r="38" spans="1:13">
      <c r="A38" s="28" t="s">
        <v>55</v>
      </c>
      <c r="B38" s="29"/>
      <c r="C38" s="29"/>
      <c r="D38" s="29"/>
      <c r="E38" s="29"/>
      <c r="F38" s="29"/>
      <c r="G38" s="29"/>
      <c r="H38" s="30">
        <f>+H30+H33+H36</f>
        <v>1000000.0000000002</v>
      </c>
      <c r="I38" s="30">
        <f t="shared" ref="I38:L38" si="3">+I30+I33+I36</f>
        <v>28989.634259259263</v>
      </c>
      <c r="J38" s="30"/>
      <c r="K38" s="30">
        <f t="shared" si="3"/>
        <v>1000000.0000000002</v>
      </c>
      <c r="L38" s="30">
        <f t="shared" si="3"/>
        <v>0</v>
      </c>
      <c r="M38" s="20"/>
    </row>
    <row r="39" spans="1:13">
      <c r="A39" s="31"/>
      <c r="B39" s="55"/>
      <c r="C39" s="55"/>
      <c r="D39" s="55"/>
      <c r="E39" s="55"/>
      <c r="F39" s="55"/>
      <c r="G39" s="55"/>
      <c r="H39" s="33"/>
      <c r="I39" s="33"/>
      <c r="J39" s="33"/>
      <c r="K39" s="33"/>
      <c r="L39" s="33"/>
      <c r="M39" s="20"/>
    </row>
    <row r="40" spans="1:13">
      <c r="A40" s="28" t="s">
        <v>21</v>
      </c>
      <c r="B40" s="29"/>
      <c r="C40" s="29"/>
      <c r="D40" s="29"/>
      <c r="E40" s="29"/>
      <c r="F40" s="29"/>
      <c r="G40" s="29"/>
      <c r="H40" s="30">
        <f>+H17+H38</f>
        <v>37440448.949999996</v>
      </c>
      <c r="I40" s="30">
        <f>+I17+I38</f>
        <v>2096401.7042592594</v>
      </c>
      <c r="J40" s="30">
        <f>+J17+J38</f>
        <v>1143310.8699999999</v>
      </c>
      <c r="K40" s="30">
        <f>+K17+K38</f>
        <v>1073761.0400000003</v>
      </c>
      <c r="L40" s="30">
        <f>+L17+L38</f>
        <v>36366687.909999996</v>
      </c>
      <c r="M40" s="20"/>
    </row>
    <row r="41" spans="1:13" s="47" customFormat="1" ht="14.1" customHeight="1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46"/>
    </row>
    <row r="42" spans="1:13" ht="20.100000000000001" customHeight="1">
      <c r="A42" s="99" t="s">
        <v>22</v>
      </c>
      <c r="B42" s="100" t="s">
        <v>23</v>
      </c>
      <c r="C42" s="57">
        <v>9.2499999999999999E-2</v>
      </c>
      <c r="D42" s="58"/>
      <c r="E42" s="101" t="s">
        <v>24</v>
      </c>
      <c r="F42" s="100" t="s">
        <v>14</v>
      </c>
      <c r="G42" s="100" t="s">
        <v>17</v>
      </c>
      <c r="H42" s="87" t="s">
        <v>61</v>
      </c>
      <c r="I42" s="59">
        <v>50679.61</v>
      </c>
      <c r="J42" s="60"/>
      <c r="K42" s="61"/>
      <c r="L42" s="87" t="s">
        <v>61</v>
      </c>
      <c r="M42" s="20"/>
    </row>
    <row r="43" spans="1:13" ht="20.45" customHeight="1">
      <c r="A43" s="99"/>
      <c r="B43" s="100"/>
      <c r="C43" s="62">
        <v>9.4200000000000006E-2</v>
      </c>
      <c r="D43" s="63"/>
      <c r="E43" s="101"/>
      <c r="F43" s="100"/>
      <c r="G43" s="100"/>
      <c r="H43" s="88"/>
      <c r="I43" s="59">
        <v>1957.01</v>
      </c>
      <c r="J43" s="60"/>
      <c r="K43" s="61"/>
      <c r="L43" s="88"/>
      <c r="M43" s="20"/>
    </row>
    <row r="44" spans="1:13" ht="14.1" customHeight="1">
      <c r="A44" s="64"/>
      <c r="B44" s="64"/>
      <c r="C44" s="32"/>
      <c r="D44" s="32"/>
      <c r="E44" s="64"/>
      <c r="F44" s="64"/>
      <c r="G44" s="64"/>
      <c r="H44" s="65"/>
      <c r="I44" s="65"/>
      <c r="J44" s="65"/>
      <c r="K44" s="65"/>
      <c r="L44" s="65"/>
      <c r="M44" s="20"/>
    </row>
    <row r="45" spans="1:13" s="74" customFormat="1">
      <c r="A45" s="66" t="s">
        <v>0</v>
      </c>
      <c r="B45" s="22" t="s">
        <v>47</v>
      </c>
      <c r="C45" s="67"/>
      <c r="D45" s="67"/>
      <c r="E45" s="68"/>
      <c r="F45" s="69" t="s">
        <v>25</v>
      </c>
      <c r="G45" s="68"/>
      <c r="H45" s="70" t="s">
        <v>63</v>
      </c>
      <c r="I45" s="71"/>
      <c r="J45" s="71">
        <v>17704.68</v>
      </c>
      <c r="K45" s="72"/>
      <c r="L45" s="73" t="s">
        <v>66</v>
      </c>
    </row>
    <row r="46" spans="1:13" s="74" customFormat="1">
      <c r="A46" s="66" t="s">
        <v>0</v>
      </c>
      <c r="B46" s="75" t="s">
        <v>44</v>
      </c>
      <c r="C46" s="67"/>
      <c r="D46" s="67"/>
      <c r="E46" s="68"/>
      <c r="F46" s="69" t="s">
        <v>25</v>
      </c>
      <c r="G46" s="68"/>
      <c r="H46" s="70" t="s">
        <v>64</v>
      </c>
      <c r="I46" s="71"/>
      <c r="J46" s="71">
        <v>38586.46</v>
      </c>
      <c r="K46" s="72"/>
      <c r="L46" s="73" t="s">
        <v>67</v>
      </c>
    </row>
    <row r="47" spans="1:13" s="74" customFormat="1">
      <c r="A47" s="66" t="s">
        <v>0</v>
      </c>
      <c r="B47" s="75" t="s">
        <v>45</v>
      </c>
      <c r="C47" s="67"/>
      <c r="D47" s="67"/>
      <c r="E47" s="68"/>
      <c r="F47" s="69" t="s">
        <v>25</v>
      </c>
      <c r="G47" s="68"/>
      <c r="H47" s="76" t="s">
        <v>65</v>
      </c>
      <c r="I47" s="71"/>
      <c r="J47" s="71">
        <v>17539.3</v>
      </c>
      <c r="K47" s="72"/>
      <c r="L47" s="73" t="s">
        <v>68</v>
      </c>
    </row>
    <row r="48" spans="1:13" s="74" customFormat="1">
      <c r="A48" s="77"/>
      <c r="B48" s="78"/>
      <c r="C48" s="79"/>
      <c r="D48" s="79"/>
      <c r="E48" s="80"/>
      <c r="F48" s="81"/>
      <c r="G48" s="80"/>
      <c r="H48" s="82"/>
      <c r="I48" s="83"/>
      <c r="J48" s="83"/>
      <c r="K48" s="79"/>
      <c r="L48" s="82"/>
    </row>
    <row r="49" spans="1:10" ht="15.75">
      <c r="A49" s="84" t="s">
        <v>62</v>
      </c>
      <c r="I49" s="20"/>
      <c r="J49" s="20"/>
    </row>
    <row r="50" spans="1:10" ht="15.75">
      <c r="A50" s="85" t="s">
        <v>46</v>
      </c>
      <c r="H50" s="20"/>
      <c r="I50" s="20"/>
      <c r="J50" s="20"/>
    </row>
    <row r="51" spans="1:10">
      <c r="H51" s="20"/>
      <c r="I51" s="20"/>
      <c r="J51" s="20"/>
    </row>
    <row r="52" spans="1:10">
      <c r="A52" s="86" t="s">
        <v>101</v>
      </c>
    </row>
    <row r="53" spans="1:10">
      <c r="A53" s="86" t="s">
        <v>102</v>
      </c>
      <c r="I53" s="20"/>
    </row>
  </sheetData>
  <mergeCells count="22">
    <mergeCell ref="A1:L1"/>
    <mergeCell ref="A2:L2"/>
    <mergeCell ref="A3:L3"/>
    <mergeCell ref="A4:L4"/>
    <mergeCell ref="A5:L5"/>
    <mergeCell ref="D9:D15"/>
    <mergeCell ref="G10:G11"/>
    <mergeCell ref="A7:L7"/>
    <mergeCell ref="A16:L16"/>
    <mergeCell ref="A28:L28"/>
    <mergeCell ref="H42:H43"/>
    <mergeCell ref="L42:L43"/>
    <mergeCell ref="A19:L19"/>
    <mergeCell ref="D21:D23"/>
    <mergeCell ref="E21:E23"/>
    <mergeCell ref="D30:D36"/>
    <mergeCell ref="E30:E36"/>
    <mergeCell ref="A42:A43"/>
    <mergeCell ref="B42:B43"/>
    <mergeCell ref="E42:E43"/>
    <mergeCell ref="F42:F43"/>
    <mergeCell ref="G42:G43"/>
  </mergeCells>
  <phoneticPr fontId="19" type="noConversion"/>
  <printOptions horizontalCentered="1"/>
  <pageMargins left="0" right="0" top="0" bottom="0" header="0.30000000000000004" footer="0.30000000000000004"/>
  <pageSetup paperSize="9" scale="76" orientation="landscape"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I47"/>
  <sheetViews>
    <sheetView topLeftCell="A12" workbookViewId="0">
      <selection activeCell="F19" sqref="F19"/>
    </sheetView>
  </sheetViews>
  <sheetFormatPr baseColWidth="10" defaultRowHeight="15"/>
  <cols>
    <col min="2" max="2" width="55.85546875" customWidth="1"/>
    <col min="3" max="5" width="15.140625" bestFit="1" customWidth="1"/>
    <col min="6" max="6" width="14.140625" bestFit="1" customWidth="1"/>
    <col min="7" max="7" width="14.85546875" customWidth="1"/>
    <col min="8" max="8" width="15.7109375" customWidth="1"/>
    <col min="9" max="9" width="15.7109375" bestFit="1" customWidth="1"/>
    <col min="10" max="10" width="14.140625" bestFit="1" customWidth="1"/>
    <col min="11" max="11" width="15.140625" bestFit="1" customWidth="1"/>
    <col min="12" max="13" width="14.140625" bestFit="1" customWidth="1"/>
    <col min="14" max="14" width="16.140625" customWidth="1"/>
    <col min="15" max="15" width="15.85546875" customWidth="1"/>
  </cols>
  <sheetData>
    <row r="3" spans="2:9" ht="16.5">
      <c r="C3" s="1" t="s">
        <v>71</v>
      </c>
      <c r="D3" s="1" t="s">
        <v>72</v>
      </c>
      <c r="E3" s="1" t="s">
        <v>73</v>
      </c>
      <c r="F3" s="1" t="s">
        <v>74</v>
      </c>
      <c r="G3" s="1" t="s">
        <v>75</v>
      </c>
      <c r="H3" s="1" t="s">
        <v>76</v>
      </c>
    </row>
    <row r="4" spans="2:9" ht="16.5">
      <c r="B4" s="2" t="s">
        <v>85</v>
      </c>
      <c r="C4" s="5">
        <v>-7738599.4354011416</v>
      </c>
      <c r="D4" s="5">
        <v>77573015.700228095</v>
      </c>
      <c r="E4" s="5">
        <v>-41466901.506095171</v>
      </c>
      <c r="F4" s="5">
        <v>23481387.934068561</v>
      </c>
      <c r="G4" s="5">
        <v>-13210585.452387512</v>
      </c>
      <c r="H4" s="5">
        <v>2656987.4059258103</v>
      </c>
    </row>
    <row r="6" spans="2:9" ht="16.5">
      <c r="B6" s="2" t="s">
        <v>84</v>
      </c>
      <c r="C6" s="5">
        <f>+D4+F4</f>
        <v>101054403.63429666</v>
      </c>
      <c r="D6" s="5">
        <f>+C6-D4</f>
        <v>23481387.934068561</v>
      </c>
      <c r="E6" s="5">
        <f>+D6-E4</f>
        <v>64948289.440163732</v>
      </c>
      <c r="F6" s="5">
        <f>+E6-F4</f>
        <v>41466901.506095171</v>
      </c>
      <c r="G6" s="5">
        <f>+F6-G4</f>
        <v>54677486.958482683</v>
      </c>
      <c r="H6" s="5">
        <f>+G6-H4</f>
        <v>52020499.552556872</v>
      </c>
    </row>
    <row r="7" spans="2:9" ht="16.5">
      <c r="C7" s="5">
        <f>+D4+G10</f>
        <v>112765151.37125218</v>
      </c>
      <c r="D7" s="5">
        <f>+C7-D4</f>
        <v>35192135.671024084</v>
      </c>
      <c r="E7" s="5">
        <f t="shared" ref="E7:H7" si="0">+D7-E4</f>
        <v>76659037.177119255</v>
      </c>
      <c r="F7" s="5">
        <f t="shared" si="0"/>
        <v>53177649.243050694</v>
      </c>
      <c r="G7" s="5">
        <f t="shared" si="0"/>
        <v>66388234.695438206</v>
      </c>
      <c r="H7" s="5">
        <f t="shared" si="0"/>
        <v>63731247.289512396</v>
      </c>
    </row>
    <row r="9" spans="2:9" ht="16.5">
      <c r="C9" s="1" t="s">
        <v>77</v>
      </c>
      <c r="D9" s="1" t="s">
        <v>78</v>
      </c>
      <c r="E9" s="1" t="s">
        <v>79</v>
      </c>
      <c r="F9" s="1" t="s">
        <v>80</v>
      </c>
      <c r="G9" s="1" t="s">
        <v>81</v>
      </c>
      <c r="H9" s="1" t="s">
        <v>82</v>
      </c>
      <c r="I9" s="6" t="s">
        <v>83</v>
      </c>
    </row>
    <row r="10" spans="2:9" ht="16.5">
      <c r="C10" s="5">
        <v>-25539003.272833049</v>
      </c>
      <c r="D10" s="5">
        <v>46069255.033737242</v>
      </c>
      <c r="E10" s="5">
        <v>-75808793.12752521</v>
      </c>
      <c r="F10" s="5">
        <v>68434261.182779789</v>
      </c>
      <c r="G10" s="5">
        <v>35192135.671024084</v>
      </c>
      <c r="H10" s="5">
        <v>-91286951.166745961</v>
      </c>
      <c r="I10" s="4">
        <f>+C4+D4+E4+F4+G4+H4+C10+D10+E10+F10+G10+H10</f>
        <v>-1643791.0332244635</v>
      </c>
    </row>
    <row r="11" spans="2:9" ht="16.5">
      <c r="B11" s="2" t="s">
        <v>85</v>
      </c>
    </row>
    <row r="12" spans="2:9" ht="16.5">
      <c r="C12" s="5">
        <f>+H6-C10</f>
        <v>77559502.825389922</v>
      </c>
      <c r="D12" s="5">
        <f>+C12-D10</f>
        <v>31490247.791652679</v>
      </c>
      <c r="E12" s="5">
        <f>+D12-E10</f>
        <v>107299040.91917789</v>
      </c>
      <c r="F12" s="5">
        <f>+E12-F10</f>
        <v>38864779.736398101</v>
      </c>
      <c r="G12" s="5">
        <f>+F12-G10</f>
        <v>3672644.0653740168</v>
      </c>
      <c r="H12" s="5">
        <f>+G12-H10</f>
        <v>94959595.232119977</v>
      </c>
      <c r="I12" s="4">
        <f>+H12</f>
        <v>94959595.232119977</v>
      </c>
    </row>
    <row r="13" spans="2:9" ht="16.5">
      <c r="B13" s="2" t="s">
        <v>84</v>
      </c>
      <c r="C13" s="5">
        <f>+H7-C10</f>
        <v>89270250.562345445</v>
      </c>
      <c r="D13" s="5">
        <f>+C13-D10</f>
        <v>43200995.528608203</v>
      </c>
      <c r="E13" s="5">
        <f>+D13-E10</f>
        <v>119009788.65613341</v>
      </c>
      <c r="F13" s="5">
        <f>+E13-F10</f>
        <v>50575527.473353624</v>
      </c>
      <c r="G13" s="5">
        <f>+F13-G10</f>
        <v>15383391.80232954</v>
      </c>
      <c r="H13" s="5">
        <f>+G13-H10</f>
        <v>106670342.9690755</v>
      </c>
      <c r="I13" s="4">
        <f>+H13</f>
        <v>106670342.9690755</v>
      </c>
    </row>
    <row r="16" spans="2:9" ht="16.5">
      <c r="G16" s="1" t="s">
        <v>84</v>
      </c>
    </row>
    <row r="17" spans="2:8" ht="16.5">
      <c r="G17" s="5">
        <f>+E19+D18</f>
        <v>69834416.264826953</v>
      </c>
      <c r="H17" s="3"/>
    </row>
    <row r="18" spans="2:8" ht="16.5">
      <c r="B18" s="2" t="s">
        <v>85</v>
      </c>
      <c r="C18" s="7" t="s">
        <v>71</v>
      </c>
      <c r="D18" s="10">
        <v>-7738599.4354011416</v>
      </c>
      <c r="E18" s="10"/>
      <c r="F18" s="10">
        <v>0</v>
      </c>
      <c r="G18" s="10">
        <v>69834416.264826953</v>
      </c>
    </row>
    <row r="19" spans="2:8" ht="16.5">
      <c r="C19" s="8" t="s">
        <v>72</v>
      </c>
      <c r="D19" s="11"/>
      <c r="E19" s="11">
        <v>77573015.700228095</v>
      </c>
      <c r="F19" s="11">
        <f>+E19+D18</f>
        <v>69834416.264826953</v>
      </c>
      <c r="G19" s="11">
        <f>+G18-F19</f>
        <v>0</v>
      </c>
    </row>
    <row r="20" spans="2:8" ht="16.5">
      <c r="C20" s="8" t="s">
        <v>73</v>
      </c>
      <c r="D20" s="11">
        <v>-41466901.506095171</v>
      </c>
      <c r="E20" s="11"/>
      <c r="F20" s="11">
        <f>+D20</f>
        <v>-41466901.506095171</v>
      </c>
      <c r="G20" s="11">
        <f>+G19-F20</f>
        <v>41466901.506095171</v>
      </c>
    </row>
    <row r="21" spans="2:8" ht="16.5">
      <c r="C21" s="8" t="s">
        <v>74</v>
      </c>
      <c r="D21" s="11"/>
      <c r="E21" s="11">
        <v>23481387.934068561</v>
      </c>
      <c r="F21" s="11">
        <f>+E21</f>
        <v>23481387.934068561</v>
      </c>
      <c r="G21" s="11">
        <f t="shared" ref="G21:G29" si="1">+G20-F21</f>
        <v>17985513.57202661</v>
      </c>
    </row>
    <row r="22" spans="2:8" ht="16.5">
      <c r="C22" s="8" t="s">
        <v>75</v>
      </c>
      <c r="D22" s="11">
        <v>-13210585.452387512</v>
      </c>
      <c r="E22" s="11"/>
      <c r="F22" s="11">
        <f>+D22</f>
        <v>-13210585.452387512</v>
      </c>
      <c r="G22" s="11">
        <f t="shared" si="1"/>
        <v>31196099.024414122</v>
      </c>
    </row>
    <row r="23" spans="2:8" ht="16.5">
      <c r="C23" s="8" t="s">
        <v>76</v>
      </c>
      <c r="D23" s="11"/>
      <c r="E23" s="11">
        <v>2656987.4059258103</v>
      </c>
      <c r="F23" s="11">
        <f>+E23</f>
        <v>2656987.4059258103</v>
      </c>
      <c r="G23" s="11">
        <f t="shared" si="1"/>
        <v>28539111.618488312</v>
      </c>
    </row>
    <row r="24" spans="2:8" ht="16.5">
      <c r="C24" s="8" t="s">
        <v>77</v>
      </c>
      <c r="D24" s="11">
        <v>-25539003.272833049</v>
      </c>
      <c r="E24" s="11"/>
      <c r="F24" s="11">
        <f>+D24</f>
        <v>-25539003.272833049</v>
      </c>
      <c r="G24" s="11">
        <f t="shared" si="1"/>
        <v>54078114.891321361</v>
      </c>
    </row>
    <row r="25" spans="2:8" ht="16.5">
      <c r="C25" s="8" t="s">
        <v>78</v>
      </c>
      <c r="D25" s="11"/>
      <c r="E25" s="11">
        <v>46069255.033737242</v>
      </c>
      <c r="F25" s="11">
        <f>+E25</f>
        <v>46069255.033737242</v>
      </c>
      <c r="G25" s="11">
        <f t="shared" si="1"/>
        <v>8008859.8575841188</v>
      </c>
    </row>
    <row r="26" spans="2:8" ht="16.5">
      <c r="C26" s="8" t="s">
        <v>79</v>
      </c>
      <c r="D26" s="11">
        <v>-75808793.12752521</v>
      </c>
      <c r="E26" s="11"/>
      <c r="F26" s="11">
        <f>+D26</f>
        <v>-75808793.12752521</v>
      </c>
      <c r="G26" s="11">
        <f t="shared" si="1"/>
        <v>83817652.985109329</v>
      </c>
    </row>
    <row r="27" spans="2:8" ht="16.5">
      <c r="C27" s="8" t="s">
        <v>80</v>
      </c>
      <c r="D27" s="11"/>
      <c r="E27" s="11">
        <v>68434261.182779789</v>
      </c>
      <c r="F27" s="11">
        <f>+E27</f>
        <v>68434261.182779789</v>
      </c>
      <c r="G27" s="11">
        <f t="shared" si="1"/>
        <v>15383391.80232954</v>
      </c>
    </row>
    <row r="28" spans="2:8" ht="16.5">
      <c r="C28" s="8" t="s">
        <v>81</v>
      </c>
      <c r="D28" s="11"/>
      <c r="E28" s="11">
        <v>35192135.671024084</v>
      </c>
      <c r="F28" s="11">
        <f>+E28</f>
        <v>35192135.671024084</v>
      </c>
      <c r="G28" s="11">
        <f t="shared" si="1"/>
        <v>-19808743.868694544</v>
      </c>
    </row>
    <row r="29" spans="2:8" ht="16.5">
      <c r="C29" s="9" t="s">
        <v>82</v>
      </c>
      <c r="D29" s="12">
        <v>-91286951.166745961</v>
      </c>
      <c r="E29" s="12"/>
      <c r="F29" s="12">
        <f>+D29</f>
        <v>-91286951.166745961</v>
      </c>
      <c r="G29" s="12">
        <f t="shared" si="1"/>
        <v>71478207.298051417</v>
      </c>
    </row>
    <row r="30" spans="2:8">
      <c r="D30" s="3">
        <f>SUM(D18:D29)</f>
        <v>-255050833.96098804</v>
      </c>
      <c r="E30" s="3">
        <f>SUM(E18:E29)</f>
        <v>253407042.92776358</v>
      </c>
    </row>
    <row r="31" spans="2:8">
      <c r="E31" s="3">
        <f>+D30+E30</f>
        <v>-1643791.0332244635</v>
      </c>
    </row>
    <row r="32" spans="2:8" ht="16.5">
      <c r="G32" s="1" t="s">
        <v>84</v>
      </c>
    </row>
    <row r="33" spans="3:8" ht="16.5">
      <c r="G33" s="5">
        <f>+G17-G28</f>
        <v>89643160.133521497</v>
      </c>
      <c r="H33" t="s">
        <v>86</v>
      </c>
    </row>
    <row r="34" spans="3:8" ht="16.5">
      <c r="C34" s="7" t="s">
        <v>71</v>
      </c>
      <c r="D34" s="10">
        <v>-7738599.4354011416</v>
      </c>
      <c r="E34" s="10"/>
      <c r="F34" s="10">
        <v>0</v>
      </c>
      <c r="G34" s="10">
        <f>+G33</f>
        <v>89643160.133521497</v>
      </c>
    </row>
    <row r="35" spans="3:8" ht="16.5">
      <c r="C35" s="8" t="s">
        <v>72</v>
      </c>
      <c r="D35" s="11"/>
      <c r="E35" s="11">
        <v>77573015.700228095</v>
      </c>
      <c r="F35" s="11">
        <f>+E35+D34</f>
        <v>69834416.264826953</v>
      </c>
      <c r="G35" s="11">
        <f>+G34-F35</f>
        <v>19808743.868694544</v>
      </c>
    </row>
    <row r="36" spans="3:8" ht="16.5">
      <c r="C36" s="8" t="s">
        <v>73</v>
      </c>
      <c r="D36" s="11">
        <v>-41466901.506095171</v>
      </c>
      <c r="E36" s="11"/>
      <c r="F36" s="11">
        <f>+D36</f>
        <v>-41466901.506095171</v>
      </c>
      <c r="G36" s="11">
        <f>+G35-F36</f>
        <v>61275645.374789715</v>
      </c>
    </row>
    <row r="37" spans="3:8" ht="16.5">
      <c r="C37" s="8" t="s">
        <v>74</v>
      </c>
      <c r="D37" s="11"/>
      <c r="E37" s="11">
        <v>23481387.934068561</v>
      </c>
      <c r="F37" s="11">
        <f>+E37</f>
        <v>23481387.934068561</v>
      </c>
      <c r="G37" s="11">
        <f t="shared" ref="G37:G45" si="2">+G36-F37</f>
        <v>37794257.440721154</v>
      </c>
    </row>
    <row r="38" spans="3:8" ht="16.5">
      <c r="C38" s="8" t="s">
        <v>75</v>
      </c>
      <c r="D38" s="11">
        <v>-13210585.452387512</v>
      </c>
      <c r="E38" s="11"/>
      <c r="F38" s="11">
        <f>+D38</f>
        <v>-13210585.452387512</v>
      </c>
      <c r="G38" s="11">
        <f t="shared" si="2"/>
        <v>51004842.893108666</v>
      </c>
    </row>
    <row r="39" spans="3:8" ht="16.5">
      <c r="C39" s="8" t="s">
        <v>76</v>
      </c>
      <c r="D39" s="11"/>
      <c r="E39" s="11">
        <v>2656987.4059258103</v>
      </c>
      <c r="F39" s="11">
        <f>+E39</f>
        <v>2656987.4059258103</v>
      </c>
      <c r="G39" s="11">
        <f t="shared" si="2"/>
        <v>48347855.487182856</v>
      </c>
    </row>
    <row r="40" spans="3:8" ht="16.5">
      <c r="C40" s="8" t="s">
        <v>77</v>
      </c>
      <c r="D40" s="11">
        <v>-25539003.272833049</v>
      </c>
      <c r="E40" s="11"/>
      <c r="F40" s="11">
        <f>+D40</f>
        <v>-25539003.272833049</v>
      </c>
      <c r="G40" s="11">
        <f t="shared" si="2"/>
        <v>73886858.760015905</v>
      </c>
    </row>
    <row r="41" spans="3:8" ht="16.5">
      <c r="C41" s="8" t="s">
        <v>78</v>
      </c>
      <c r="D41" s="11"/>
      <c r="E41" s="11">
        <v>46069255.033737242</v>
      </c>
      <c r="F41" s="11">
        <f>+E41</f>
        <v>46069255.033737242</v>
      </c>
      <c r="G41" s="11">
        <f t="shared" si="2"/>
        <v>27817603.726278663</v>
      </c>
    </row>
    <row r="42" spans="3:8" ht="16.5">
      <c r="C42" s="8" t="s">
        <v>79</v>
      </c>
      <c r="D42" s="11">
        <v>-75808793.12752521</v>
      </c>
      <c r="E42" s="11"/>
      <c r="F42" s="11">
        <f>+D42</f>
        <v>-75808793.12752521</v>
      </c>
      <c r="G42" s="11">
        <f t="shared" si="2"/>
        <v>103626396.85380387</v>
      </c>
    </row>
    <row r="43" spans="3:8" ht="16.5">
      <c r="C43" s="8" t="s">
        <v>80</v>
      </c>
      <c r="D43" s="11"/>
      <c r="E43" s="11">
        <v>68434261.182779789</v>
      </c>
      <c r="F43" s="11">
        <f>+E43</f>
        <v>68434261.182779789</v>
      </c>
      <c r="G43" s="11">
        <f t="shared" si="2"/>
        <v>35192135.671024084</v>
      </c>
    </row>
    <row r="44" spans="3:8" ht="16.5">
      <c r="C44" s="8" t="s">
        <v>81</v>
      </c>
      <c r="D44" s="11"/>
      <c r="E44" s="11">
        <v>35192135.671024084</v>
      </c>
      <c r="F44" s="11">
        <f>+E44</f>
        <v>35192135.671024084</v>
      </c>
      <c r="G44" s="11">
        <f t="shared" si="2"/>
        <v>0</v>
      </c>
    </row>
    <row r="45" spans="3:8" ht="16.5">
      <c r="C45" s="9" t="s">
        <v>82</v>
      </c>
      <c r="D45" s="12">
        <v>-91286951.166745961</v>
      </c>
      <c r="E45" s="12"/>
      <c r="F45" s="12">
        <f>+D45</f>
        <v>-91286951.166745961</v>
      </c>
      <c r="G45" s="12">
        <f t="shared" si="2"/>
        <v>91286951.166745961</v>
      </c>
      <c r="H45" t="s">
        <v>87</v>
      </c>
    </row>
    <row r="46" spans="3:8">
      <c r="D46" s="3">
        <f>SUM(D34:D45)</f>
        <v>-255050833.96098804</v>
      </c>
      <c r="E46" s="3">
        <f>SUM(E34:E45)</f>
        <v>253407042.92776358</v>
      </c>
    </row>
    <row r="47" spans="3:8">
      <c r="E47" s="3">
        <f>+D46+E46</f>
        <v>-1643791.0332244635</v>
      </c>
    </row>
  </sheetData>
  <phoneticPr fontId="19" type="noConversion"/>
  <pageMargins left="0" right="0" top="0" bottom="0" header="0" footer="0"/>
  <pageSetup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Tabla pres 2021</vt:lpstr>
      <vt:lpstr>Ppto reserva 2021</vt:lpstr>
      <vt:lpstr>'Ppto reserva 2021'!Área_de_impresión</vt:lpstr>
      <vt:lpstr>'Tabla pres 2021'!Área_de_impresión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Aguilar</dc:creator>
  <cp:lastModifiedBy>Miguel Benavente V.</cp:lastModifiedBy>
  <cp:lastPrinted>2020-11-12T22:00:29Z</cp:lastPrinted>
  <dcterms:created xsi:type="dcterms:W3CDTF">2018-11-23T20:55:47Z</dcterms:created>
  <dcterms:modified xsi:type="dcterms:W3CDTF">2021-02-08T19:42:42Z</dcterms:modified>
</cp:coreProperties>
</file>